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<sst xmlns="http://schemas.openxmlformats.org/spreadsheetml/2006/main" count="123" uniqueCount="83">
  <si>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</si>
  <si>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</si>
  <si>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</si>
  <si>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</si>
  <si>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</si>
  <si>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</si>
  <si>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</si>
  <si>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</si>
  <si>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</si>
  <si>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</si>
  <si>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</si>
  <si>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</si>
  <si>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</si>
  <si>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</si>
  <si>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</si>
  <si>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</si>
  <si>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</si>
  <si>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</si>
  <si>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</si>
  <si>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</si>
  <si>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</si>
  <si>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</si>
  <si>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</si>
  <si>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</si>
  <si>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</si>
  <si>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</si>
  <si>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</si>
  <si>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</si>
  <si>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</si>
  <si>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</si>
  <si>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</si>
  <si>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</si>
  <si>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</si>
  <si>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</si>
  <si>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</si>
  <si>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</si>
  <si>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</si>
  <si>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</si>
  <si>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</si>
  <si>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</si>
  <si>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</si>
  <si>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</si>
  <si>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</si>
  <si>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</si>
  <si>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</si>
  <si>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</si>
  <si>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</si>
  <si>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</si>
  <si>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</si>
  <si>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</si>
  <si>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</si>
  <si>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</si>
  <si>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</si>
  <si>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</si>
  <si>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</si>
  <si>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</si>
  <si>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</si>
  <si>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</si>
  <si>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</si>
  <si>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</si>
  <si>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</si>
  <si>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</si>
  <si>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</si>
  <si>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</si>
  <si>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</si>
  <si>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</si>
  <si>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</si>
  <si>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</si>
  <si>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</si>
  <si>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</si>
  <si>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</si>
  <si>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</si>
  <si>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</si>
  <si>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01.02.2018р. :</t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</si>
  <si>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</si>
  <si>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</si>
  <si>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</si>
  <si>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план на січень-лютий 2018р.</t>
  </si>
  <si>
    <t>Тимчасовий розпис доходів ЗФ на 2018 рк</t>
  </si>
  <si>
    <t>станом на 08.02.2018</t>
  </si>
  <si>
    <r>
      <t xml:space="preserve">станом на 08.02.2018р.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</si>
  <si>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08.02.2018р.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</si>
  <si>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08.02.2018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</si>
</sst>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5.7"/>
      <color indexed="8"/>
      <name val="Times New Roman"/>
      <family val="1"/>
    </font>
    <font>
      <sz val="8.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7777359"/>
        <c:axId val="2887368"/>
      </c:lineChart>
      <c:catAx>
        <c:axId val="77773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7368"/>
        <c:crosses val="autoZero"/>
        <c:auto val="0"/>
        <c:lblOffset val="100"/>
        <c:tickLblSkip val="1"/>
        <c:noMultiLvlLbl val="0"/>
      </c:catAx>
      <c:valAx>
        <c:axId val="288736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77735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5986313"/>
        <c:axId val="32550226"/>
      </c:lineChart>
      <c:catAx>
        <c:axId val="2598631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50226"/>
        <c:crosses val="autoZero"/>
        <c:auto val="0"/>
        <c:lblOffset val="100"/>
        <c:tickLblSkip val="1"/>
        <c:noMultiLvlLbl val="0"/>
      </c:catAx>
      <c:valAx>
        <c:axId val="3255022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98631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08.02.2018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4516579"/>
        <c:axId val="19322620"/>
      </c:bar3DChart>
      <c:catAx>
        <c:axId val="24516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322620"/>
        <c:crosses val="autoZero"/>
        <c:auto val="1"/>
        <c:lblOffset val="100"/>
        <c:tickLblSkip val="1"/>
        <c:noMultiLvlLbl val="0"/>
      </c:catAx>
      <c:valAx>
        <c:axId val="19322620"/>
        <c:scaling>
          <c:orientation val="minMax"/>
          <c:max val="1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16579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9685853"/>
        <c:axId val="21628358"/>
      </c:bar3DChart>
      <c:catAx>
        <c:axId val="39685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628358"/>
        <c:crosses val="autoZero"/>
        <c:auto val="1"/>
        <c:lblOffset val="100"/>
        <c:tickLblSkip val="1"/>
        <c:noMultiLvlLbl val="0"/>
      </c:catAx>
      <c:valAx>
        <c:axId val="21628358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85853"/>
        <c:crossesAt val="1"/>
        <c:crossBetween val="between"/>
        <c:dispUnits/>
        <c:majorUnit val="2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08.02.2018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1 627 917,7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144 748,6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-92 127,6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січень-лютий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236 876,2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січень-лютий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-1 483 169,1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  <sheetDataSet>
      <sheetData sheetId="19">
        <row r="6">
          <cell r="G6">
            <v>85049</v>
          </cell>
          <cell r="K6">
            <v>4389576.859999999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  <sheetName val="грудень 2017"/>
      <sheetName val="грудень-201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72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23">
        <v>0</v>
      </c>
      <c r="V4" s="12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5">
        <v>1</v>
      </c>
      <c r="V5" s="126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27">
        <v>0</v>
      </c>
      <c r="V7" s="12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5">
        <v>0</v>
      </c>
      <c r="V8" s="126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5">
        <v>0</v>
      </c>
      <c r="V10" s="126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5">
        <v>0</v>
      </c>
      <c r="V12" s="126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5">
        <v>0</v>
      </c>
      <c r="V14" s="126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5">
        <v>0</v>
      </c>
      <c r="V16" s="126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5">
        <v>0</v>
      </c>
      <c r="V21" s="126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5">
        <v>0</v>
      </c>
      <c r="V22" s="126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39">
        <f>SUM(U4:U23)</f>
        <v>1</v>
      </c>
      <c r="V24" s="140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43132</v>
      </c>
      <c r="S29" s="143">
        <f>'[2]залишки'!$G$6/1000</f>
        <v>85.049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43132</v>
      </c>
      <c r="S39" s="131">
        <f>'[2]залишки'!$K$6/1000</f>
        <v>4389.576859999999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selection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75</v>
      </c>
      <c r="S1" s="113"/>
      <c r="T1" s="113"/>
      <c r="U1" s="113"/>
      <c r="V1" s="113"/>
      <c r="W1" s="114"/>
    </row>
    <row r="2" spans="1:23" ht="15" thickBot="1">
      <c r="A2" s="115" t="s">
        <v>79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76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0" ref="M4:M23">N4-B4-C4-F4-G4-H4-I4-J4-K4-L4</f>
        <v>14.400000000000148</v>
      </c>
      <c r="N4" s="65">
        <v>3158.9</v>
      </c>
      <c r="O4" s="65">
        <v>3200</v>
      </c>
      <c r="P4" s="3">
        <f aca="true" t="shared" si="1" ref="P4:P23">N4/O4</f>
        <v>0.9871562500000001</v>
      </c>
      <c r="Q4" s="2">
        <f>AVERAGE(N4:N23)</f>
        <v>5894.039999999999</v>
      </c>
      <c r="R4" s="94">
        <v>0</v>
      </c>
      <c r="S4" s="95">
        <v>0</v>
      </c>
      <c r="T4" s="96">
        <v>0.2</v>
      </c>
      <c r="U4" s="123">
        <v>0</v>
      </c>
      <c r="V4" s="124"/>
      <c r="W4" s="97">
        <f>R4+S4+U4+T4+V4</f>
        <v>0.2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>C5-D5</f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0"/>
        <v>24.50000000000018</v>
      </c>
      <c r="N5" s="65">
        <v>2782.5</v>
      </c>
      <c r="O5" s="65">
        <v>2000</v>
      </c>
      <c r="P5" s="3">
        <f t="shared" si="1"/>
        <v>1.39125</v>
      </c>
      <c r="Q5" s="2">
        <v>5894</v>
      </c>
      <c r="R5" s="69">
        <v>14.9</v>
      </c>
      <c r="S5" s="65">
        <v>0</v>
      </c>
      <c r="T5" s="70">
        <v>0</v>
      </c>
      <c r="U5" s="125">
        <v>0</v>
      </c>
      <c r="V5" s="126"/>
      <c r="W5" s="68">
        <f aca="true" t="shared" si="2" ref="W5:W23">R5+S5+U5+T5+V5</f>
        <v>14.9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>C6-D6</f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0"/>
        <v>10.099999999999795</v>
      </c>
      <c r="N6" s="65">
        <v>5296</v>
      </c>
      <c r="O6" s="65">
        <v>4500</v>
      </c>
      <c r="P6" s="3">
        <f t="shared" si="1"/>
        <v>1.1768888888888889</v>
      </c>
      <c r="Q6" s="2">
        <v>5894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2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>C7-D7</f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0"/>
        <v>14.799999999999773</v>
      </c>
      <c r="N7" s="65">
        <v>5413.7</v>
      </c>
      <c r="O7" s="65">
        <v>5500</v>
      </c>
      <c r="P7" s="3">
        <f t="shared" si="1"/>
        <v>0.9843090909090909</v>
      </c>
      <c r="Q7" s="2">
        <v>5894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2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>C8-D8</f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0"/>
        <v>165.70000000000005</v>
      </c>
      <c r="N8" s="65">
        <v>12819.1</v>
      </c>
      <c r="O8" s="65">
        <v>12000</v>
      </c>
      <c r="P8" s="3">
        <f t="shared" si="1"/>
        <v>1.0682583333333333</v>
      </c>
      <c r="Q8" s="2">
        <v>5894</v>
      </c>
      <c r="R8" s="71">
        <v>83.2</v>
      </c>
      <c r="S8" s="72">
        <v>0</v>
      </c>
      <c r="T8" s="70">
        <v>0</v>
      </c>
      <c r="U8" s="125">
        <v>0</v>
      </c>
      <c r="V8" s="126"/>
      <c r="W8" s="68">
        <f t="shared" si="2"/>
        <v>83.2</v>
      </c>
    </row>
    <row r="9" spans="1:23" ht="12.75">
      <c r="A9" s="10">
        <v>43139</v>
      </c>
      <c r="B9" s="65"/>
      <c r="C9" s="70"/>
      <c r="D9" s="106"/>
      <c r="E9" s="106"/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1800</v>
      </c>
      <c r="P9" s="3">
        <f t="shared" si="1"/>
        <v>0</v>
      </c>
      <c r="Q9" s="2">
        <v>5894</v>
      </c>
      <c r="R9" s="71"/>
      <c r="S9" s="72"/>
      <c r="T9" s="70"/>
      <c r="U9" s="125"/>
      <c r="V9" s="126"/>
      <c r="W9" s="68">
        <f t="shared" si="2"/>
        <v>0</v>
      </c>
    </row>
    <row r="10" spans="1:23" ht="12.75">
      <c r="A10" s="10">
        <v>43140</v>
      </c>
      <c r="B10" s="65"/>
      <c r="C10" s="70"/>
      <c r="D10" s="106"/>
      <c r="E10" s="106"/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2200</v>
      </c>
      <c r="P10" s="3">
        <f t="shared" si="1"/>
        <v>0</v>
      </c>
      <c r="Q10" s="2">
        <v>5894</v>
      </c>
      <c r="R10" s="71"/>
      <c r="S10" s="72"/>
      <c r="T10" s="70"/>
      <c r="U10" s="125"/>
      <c r="V10" s="126"/>
      <c r="W10" s="68">
        <f>R10+S10+U10+T10+V10</f>
        <v>0</v>
      </c>
    </row>
    <row r="11" spans="1:23" ht="12.75">
      <c r="A11" s="10">
        <v>43143</v>
      </c>
      <c r="B11" s="65"/>
      <c r="C11" s="70"/>
      <c r="D11" s="106"/>
      <c r="E11" s="106"/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7900</v>
      </c>
      <c r="P11" s="3">
        <f t="shared" si="1"/>
        <v>0</v>
      </c>
      <c r="Q11" s="2">
        <v>5894</v>
      </c>
      <c r="R11" s="69"/>
      <c r="S11" s="65"/>
      <c r="T11" s="70"/>
      <c r="U11" s="125"/>
      <c r="V11" s="126"/>
      <c r="W11" s="68">
        <f t="shared" si="2"/>
        <v>0</v>
      </c>
    </row>
    <row r="12" spans="1:23" ht="12.75">
      <c r="A12" s="10">
        <v>43144</v>
      </c>
      <c r="B12" s="77"/>
      <c r="C12" s="70"/>
      <c r="D12" s="106"/>
      <c r="E12" s="106"/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7500</v>
      </c>
      <c r="P12" s="3">
        <f t="shared" si="1"/>
        <v>0</v>
      </c>
      <c r="Q12" s="2">
        <v>5894</v>
      </c>
      <c r="R12" s="69"/>
      <c r="S12" s="65"/>
      <c r="T12" s="70"/>
      <c r="U12" s="125"/>
      <c r="V12" s="126"/>
      <c r="W12" s="68">
        <f t="shared" si="2"/>
        <v>0</v>
      </c>
    </row>
    <row r="13" spans="1:23" ht="12.75">
      <c r="A13" s="10">
        <v>43145</v>
      </c>
      <c r="B13" s="65"/>
      <c r="C13" s="70"/>
      <c r="D13" s="106"/>
      <c r="E13" s="106"/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4000</v>
      </c>
      <c r="P13" s="3">
        <f t="shared" si="1"/>
        <v>0</v>
      </c>
      <c r="Q13" s="2">
        <v>5894</v>
      </c>
      <c r="R13" s="69"/>
      <c r="S13" s="65"/>
      <c r="T13" s="70"/>
      <c r="U13" s="125"/>
      <c r="V13" s="126"/>
      <c r="W13" s="68">
        <f t="shared" si="2"/>
        <v>0</v>
      </c>
    </row>
    <row r="14" spans="1:23" ht="12.75">
      <c r="A14" s="10">
        <v>43146</v>
      </c>
      <c r="B14" s="65"/>
      <c r="C14" s="70"/>
      <c r="D14" s="106"/>
      <c r="E14" s="106"/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3800</v>
      </c>
      <c r="P14" s="3">
        <f t="shared" si="1"/>
        <v>0</v>
      </c>
      <c r="Q14" s="2">
        <v>5894</v>
      </c>
      <c r="R14" s="69"/>
      <c r="S14" s="65"/>
      <c r="T14" s="74"/>
      <c r="U14" s="125"/>
      <c r="V14" s="126"/>
      <c r="W14" s="68">
        <f t="shared" si="2"/>
        <v>0</v>
      </c>
    </row>
    <row r="15" spans="1:23" ht="12.75">
      <c r="A15" s="10">
        <v>43147</v>
      </c>
      <c r="B15" s="65"/>
      <c r="C15" s="66"/>
      <c r="D15" s="106"/>
      <c r="E15" s="106"/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2500</v>
      </c>
      <c r="P15" s="3">
        <f>N15/O15</f>
        <v>0</v>
      </c>
      <c r="Q15" s="2">
        <v>5894</v>
      </c>
      <c r="R15" s="69"/>
      <c r="S15" s="65"/>
      <c r="T15" s="74"/>
      <c r="U15" s="125"/>
      <c r="V15" s="126"/>
      <c r="W15" s="68">
        <f t="shared" si="2"/>
        <v>0</v>
      </c>
    </row>
    <row r="16" spans="1:23" ht="12.75">
      <c r="A16" s="10">
        <v>43150</v>
      </c>
      <c r="B16" s="65"/>
      <c r="C16" s="70"/>
      <c r="D16" s="106"/>
      <c r="E16" s="106"/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8490</v>
      </c>
      <c r="P16" s="3">
        <f t="shared" si="1"/>
        <v>0</v>
      </c>
      <c r="Q16" s="2">
        <v>5894</v>
      </c>
      <c r="R16" s="69"/>
      <c r="S16" s="65"/>
      <c r="T16" s="74"/>
      <c r="U16" s="125"/>
      <c r="V16" s="126"/>
      <c r="W16" s="68">
        <f t="shared" si="2"/>
        <v>0</v>
      </c>
    </row>
    <row r="17" spans="1:23" ht="12.75">
      <c r="A17" s="10">
        <v>43151</v>
      </c>
      <c r="B17" s="65"/>
      <c r="C17" s="70"/>
      <c r="D17" s="106"/>
      <c r="E17" s="106"/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3400</v>
      </c>
      <c r="P17" s="3">
        <f t="shared" si="1"/>
        <v>0</v>
      </c>
      <c r="Q17" s="2">
        <v>5894</v>
      </c>
      <c r="R17" s="69"/>
      <c r="S17" s="65"/>
      <c r="T17" s="74"/>
      <c r="U17" s="125"/>
      <c r="V17" s="126"/>
      <c r="W17" s="68">
        <f t="shared" si="2"/>
        <v>0</v>
      </c>
    </row>
    <row r="18" spans="1:23" ht="12.75">
      <c r="A18" s="10">
        <v>43152</v>
      </c>
      <c r="B18" s="65"/>
      <c r="C18" s="70"/>
      <c r="D18" s="106"/>
      <c r="E18" s="106"/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3700</v>
      </c>
      <c r="P18" s="3">
        <f>N18/O18</f>
        <v>0</v>
      </c>
      <c r="Q18" s="2">
        <v>5894</v>
      </c>
      <c r="R18" s="69"/>
      <c r="S18" s="65"/>
      <c r="T18" s="70"/>
      <c r="U18" s="125"/>
      <c r="V18" s="126"/>
      <c r="W18" s="68">
        <f t="shared" si="2"/>
        <v>0</v>
      </c>
    </row>
    <row r="19" spans="1:23" ht="12.75">
      <c r="A19" s="10">
        <v>43153</v>
      </c>
      <c r="B19" s="65"/>
      <c r="C19" s="70"/>
      <c r="D19" s="106"/>
      <c r="E19" s="106"/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2600</v>
      </c>
      <c r="P19" s="3">
        <f t="shared" si="1"/>
        <v>0</v>
      </c>
      <c r="Q19" s="2">
        <v>5894</v>
      </c>
      <c r="R19" s="69"/>
      <c r="S19" s="65"/>
      <c r="T19" s="70"/>
      <c r="U19" s="125"/>
      <c r="V19" s="126"/>
      <c r="W19" s="68">
        <f t="shared" si="2"/>
        <v>0</v>
      </c>
    </row>
    <row r="20" spans="1:23" ht="12.75">
      <c r="A20" s="10">
        <v>43154</v>
      </c>
      <c r="B20" s="65"/>
      <c r="C20" s="70"/>
      <c r="D20" s="106"/>
      <c r="E20" s="106"/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6330</v>
      </c>
      <c r="P20" s="3">
        <f t="shared" si="1"/>
        <v>0</v>
      </c>
      <c r="Q20" s="2">
        <v>5894</v>
      </c>
      <c r="R20" s="69"/>
      <c r="S20" s="65"/>
      <c r="T20" s="70"/>
      <c r="U20" s="125"/>
      <c r="V20" s="126"/>
      <c r="W20" s="68">
        <f t="shared" si="2"/>
        <v>0</v>
      </c>
    </row>
    <row r="21" spans="1:23" ht="12.75">
      <c r="A21" s="108">
        <v>43157</v>
      </c>
      <c r="B21" s="65"/>
      <c r="C21" s="70"/>
      <c r="D21" s="106"/>
      <c r="E21" s="106"/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7800</v>
      </c>
      <c r="P21" s="3">
        <f t="shared" si="1"/>
        <v>0</v>
      </c>
      <c r="Q21" s="2">
        <v>5894</v>
      </c>
      <c r="R21" s="102"/>
      <c r="S21" s="103"/>
      <c r="T21" s="104"/>
      <c r="U21" s="125"/>
      <c r="V21" s="126"/>
      <c r="W21" s="68">
        <f t="shared" si="2"/>
        <v>0</v>
      </c>
    </row>
    <row r="22" spans="1:23" ht="12.75">
      <c r="A22" s="10">
        <v>43158</v>
      </c>
      <c r="B22" s="65"/>
      <c r="C22" s="70"/>
      <c r="D22" s="106"/>
      <c r="E22" s="106"/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12900</v>
      </c>
      <c r="P22" s="3">
        <f t="shared" si="1"/>
        <v>0</v>
      </c>
      <c r="Q22" s="2">
        <v>5894</v>
      </c>
      <c r="R22" s="102"/>
      <c r="S22" s="103"/>
      <c r="T22" s="104"/>
      <c r="U22" s="125"/>
      <c r="V22" s="126"/>
      <c r="W22" s="68">
        <f t="shared" si="2"/>
        <v>0</v>
      </c>
    </row>
    <row r="23" spans="1:23" ht="13.5" thickBot="1">
      <c r="A23" s="10">
        <v>43159</v>
      </c>
      <c r="B23" s="65"/>
      <c r="C23" s="74"/>
      <c r="D23" s="106"/>
      <c r="E23" s="106"/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10200</v>
      </c>
      <c r="P23" s="3">
        <f t="shared" si="1"/>
        <v>0</v>
      </c>
      <c r="Q23" s="2">
        <v>5894</v>
      </c>
      <c r="R23" s="98"/>
      <c r="S23" s="99"/>
      <c r="T23" s="100"/>
      <c r="U23" s="137"/>
      <c r="V23" s="138"/>
      <c r="W23" s="101">
        <f t="shared" si="2"/>
        <v>0</v>
      </c>
    </row>
    <row r="24" spans="1:23" ht="13.5" thickBot="1">
      <c r="A24" s="83" t="s">
        <v>28</v>
      </c>
      <c r="B24" s="85">
        <f aca="true" t="shared" si="3" ref="B24:O24">SUM(B4:B23)</f>
        <v>19570.3</v>
      </c>
      <c r="C24" s="85">
        <f t="shared" si="3"/>
        <v>37</v>
      </c>
      <c r="D24" s="107">
        <f t="shared" si="3"/>
        <v>37</v>
      </c>
      <c r="E24" s="107">
        <f t="shared" si="3"/>
        <v>0</v>
      </c>
      <c r="F24" s="85">
        <f t="shared" si="3"/>
        <v>190.4</v>
      </c>
      <c r="G24" s="85">
        <f t="shared" si="3"/>
        <v>655.5</v>
      </c>
      <c r="H24" s="85">
        <f t="shared" si="3"/>
        <v>7362.699999999999</v>
      </c>
      <c r="I24" s="85">
        <f t="shared" si="3"/>
        <v>526.5</v>
      </c>
      <c r="J24" s="85">
        <f t="shared" si="3"/>
        <v>68.1</v>
      </c>
      <c r="K24" s="85">
        <f t="shared" si="3"/>
        <v>550.1</v>
      </c>
      <c r="L24" s="85">
        <f t="shared" si="3"/>
        <v>280.1</v>
      </c>
      <c r="M24" s="84">
        <f t="shared" si="3"/>
        <v>229.49999999999994</v>
      </c>
      <c r="N24" s="84">
        <f t="shared" si="3"/>
        <v>29470.199999999997</v>
      </c>
      <c r="O24" s="84">
        <f t="shared" si="3"/>
        <v>112320</v>
      </c>
      <c r="P24" s="86">
        <f>N24/O24</f>
        <v>0.26237713675213675</v>
      </c>
      <c r="Q24" s="2"/>
      <c r="R24" s="75">
        <f>SUM(R4:R23)</f>
        <v>98.10000000000001</v>
      </c>
      <c r="S24" s="75">
        <f>SUM(S4:S23)</f>
        <v>0</v>
      </c>
      <c r="T24" s="75">
        <f>SUM(T4:T23)</f>
        <v>0.2</v>
      </c>
      <c r="U24" s="139">
        <f>SUM(U4:U23)</f>
        <v>0</v>
      </c>
      <c r="V24" s="140"/>
      <c r="W24" s="75">
        <f>R24+S24+U24+T24+V24</f>
        <v>98.30000000000001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43139</v>
      </c>
      <c r="S29" s="143">
        <v>85.049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43139</v>
      </c>
      <c r="S39" s="131">
        <v>4389.576859999999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3">
      <selection activeCell="B29" sqref="B29:I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81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52</v>
      </c>
      <c r="I27" s="151"/>
      <c r="J27" s="158"/>
      <c r="K27" s="159"/>
      <c r="L27" s="154" t="s">
        <v>36</v>
      </c>
      <c r="M27" s="155"/>
      <c r="N27" s="156"/>
      <c r="O27" s="148" t="s">
        <v>82</v>
      </c>
      <c r="P27" s="149"/>
    </row>
    <row r="28" spans="1:16" ht="30.75" customHeight="1">
      <c r="A28" s="162"/>
      <c r="B28" s="44" t="s">
        <v>77</v>
      </c>
      <c r="C28" s="22" t="s">
        <v>23</v>
      </c>
      <c r="D28" s="44" t="str">
        <f>B28</f>
        <v>план на січень-лютий 2018р.</v>
      </c>
      <c r="E28" s="22" t="str">
        <f>C28</f>
        <v>факт</v>
      </c>
      <c r="F28" s="43" t="str">
        <f>B28</f>
        <v>план на січень-лютий 2018р.</v>
      </c>
      <c r="G28" s="58" t="str">
        <f>C28</f>
        <v>факт</v>
      </c>
      <c r="H28" s="44" t="str">
        <f>B28</f>
        <v>план на січень-лютий 2018р.</v>
      </c>
      <c r="I28" s="22" t="str">
        <f>C28</f>
        <v>факт</v>
      </c>
      <c r="J28" s="43"/>
      <c r="K28" s="58"/>
      <c r="L28" s="41" t="str">
        <f>D28</f>
        <v>план на січень-лютий 2018р.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лютий!S39</f>
        <v>4389.576859999999</v>
      </c>
      <c r="B29" s="45">
        <v>0</v>
      </c>
      <c r="C29" s="45">
        <v>113.02</v>
      </c>
      <c r="D29" s="45">
        <v>0</v>
      </c>
      <c r="E29" s="45">
        <v>806.43</v>
      </c>
      <c r="F29" s="45">
        <v>0</v>
      </c>
      <c r="G29" s="45">
        <v>157.01</v>
      </c>
      <c r="H29" s="45">
        <v>0</v>
      </c>
      <c r="I29" s="45">
        <v>1</v>
      </c>
      <c r="J29" s="45"/>
      <c r="K29" s="45"/>
      <c r="L29" s="59">
        <f>H29+F29+D29+J29+B29</f>
        <v>0</v>
      </c>
      <c r="M29" s="46">
        <f>C29+E29+G29+I29</f>
        <v>1077.46</v>
      </c>
      <c r="N29" s="47">
        <f>M29-L29</f>
        <v>1077.46</v>
      </c>
      <c r="O29" s="152">
        <f>лютий!S29</f>
        <v>85.049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133224.71</v>
      </c>
      <c r="C48" s="28">
        <v>83399.56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27480</v>
      </c>
      <c r="C49" s="28">
        <v>14008.96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54420</v>
      </c>
      <c r="C50" s="28">
        <v>32408.91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5144</v>
      </c>
      <c r="C51" s="28">
        <v>4832.17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9000</v>
      </c>
      <c r="C52" s="28">
        <v>5026.55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1060</v>
      </c>
      <c r="C53" s="28">
        <v>1114.23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1500</v>
      </c>
      <c r="C54" s="28">
        <v>280.08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5047.500000000029</v>
      </c>
      <c r="C55" s="12">
        <v>3678.149999999989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236876.21000000002</v>
      </c>
      <c r="C56" s="9">
        <v>144748.61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0</v>
      </c>
      <c r="C58" s="9">
        <f>C29</f>
        <v>113.02</v>
      </c>
    </row>
    <row r="59" spans="1:3" ht="25.5">
      <c r="A59" s="76" t="s">
        <v>54</v>
      </c>
      <c r="B59" s="9">
        <f>D29</f>
        <v>0</v>
      </c>
      <c r="C59" s="9">
        <f>E29</f>
        <v>806.43</v>
      </c>
    </row>
    <row r="60" spans="1:3" ht="12.75">
      <c r="A60" s="76" t="s">
        <v>55</v>
      </c>
      <c r="B60" s="9">
        <f>F29</f>
        <v>0</v>
      </c>
      <c r="C60" s="9">
        <f>G29</f>
        <v>157.01</v>
      </c>
    </row>
    <row r="61" spans="1:3" ht="25.5">
      <c r="A61" s="76" t="s">
        <v>56</v>
      </c>
      <c r="B61" s="9">
        <f>H29</f>
        <v>0</v>
      </c>
      <c r="C61" s="9">
        <f>I29</f>
        <v>1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5" sqref="C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4" t="s">
        <v>78</v>
      </c>
      <c r="B6" s="11">
        <v>109894.25</v>
      </c>
      <c r="C6" s="11">
        <v>124857.35</v>
      </c>
      <c r="D6" s="11">
        <v>110742.15</v>
      </c>
      <c r="E6" s="11"/>
      <c r="F6" s="11"/>
      <c r="G6" s="11"/>
      <c r="H6" s="11"/>
      <c r="I6" s="11"/>
      <c r="J6" s="11"/>
      <c r="K6" s="11"/>
      <c r="L6" s="11"/>
      <c r="M6" s="11"/>
      <c r="N6" s="31">
        <f>SUM(B6:M6)</f>
        <v>345493.75</v>
      </c>
    </row>
    <row r="7" spans="1:14" ht="25.5">
      <c r="A7" s="13" t="s">
        <v>73</v>
      </c>
      <c r="B7" s="18">
        <f aca="true" t="shared" si="0" ref="B7:M7">SUM(B8:B16)</f>
        <v>1062.3</v>
      </c>
      <c r="C7" s="18">
        <f t="shared" si="0"/>
        <v>1062.3</v>
      </c>
      <c r="D7" s="18">
        <f t="shared" si="0"/>
        <v>1062.3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3186.8999999999996</v>
      </c>
    </row>
    <row r="8" spans="1:14" ht="14.25" customHeight="1" hidden="1">
      <c r="A8" s="25">
        <v>43131</v>
      </c>
      <c r="B8" s="26">
        <v>1062.3</v>
      </c>
      <c r="C8" s="26">
        <v>1062.3</v>
      </c>
      <c r="D8" s="26">
        <v>1062.3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3186.8999999999996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110956.55</v>
      </c>
      <c r="C17" s="30">
        <f aca="true" t="shared" si="2" ref="C17:M17">C7+C6</f>
        <v>125919.65000000001</v>
      </c>
      <c r="D17" s="30">
        <f t="shared" si="2"/>
        <v>111804.45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2">
        <f t="shared" si="1"/>
        <v>348680.65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-12870.350000000006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2018-02-08T10:17:08Z</dcterms:modified>
  <cp:category/>
  <cp:version/>
  <cp:contentType/>
  <cp:contentStatus/>
</cp:coreProperties>
</file>